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20" yWindow="-120" windowWidth="29040" windowHeight="15840"/>
  </bookViews>
  <sheets>
    <sheet name="Tonery" sheetId="1" r:id="rId1"/>
  </sheets>
  <definedNames>
    <definedName name="_xlnm.Print_Area" localSheetId="0">Tonery!$B$2:$T$14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/>
  <c r="R11"/>
  <c r="S11"/>
  <c r="H11"/>
  <c r="O10"/>
  <c r="R10"/>
  <c r="S10"/>
  <c r="H10"/>
  <c r="R9"/>
  <c r="S9"/>
  <c r="O9"/>
  <c r="H9"/>
  <c r="H7" l="1"/>
  <c r="H8"/>
  <c r="S8" l="1"/>
  <c r="R8"/>
  <c r="O8"/>
  <c r="O7" l="1"/>
  <c r="P14" s="1"/>
  <c r="S7" l="1"/>
  <c r="R7"/>
  <c r="Q14" s="1"/>
</calcChain>
</file>

<file path=xl/sharedStrings.xml><?xml version="1.0" encoding="utf-8"?>
<sst xmlns="http://schemas.openxmlformats.org/spreadsheetml/2006/main" count="60" uniqueCount="52">
  <si>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</si>
  <si>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</si>
  <si>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</si>
  <si>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</si>
  <si>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</si>
  <si>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</si>
  <si>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</si>
  <si>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</si>
  <si>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</si>
  <si>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</si>
  <si>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</si>
  <si>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</si>
  <si>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</si>
  <si>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</si>
  <si>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</si>
  <si>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</si>
  <si>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</si>
  <si>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</si>
  <si>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</si>
  <si>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</si>
  <si>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</si>
  <si>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</si>
  <si>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</si>
  <si>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</si>
  <si>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</si>
  <si>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</si>
  <si>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</si>
  <si>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Příloha č. 2 Kupní smlouvy - technická specifikace
Tonery (II.) 061 - 2022 (originální)</t>
  </si>
  <si>
    <t>ks</t>
  </si>
  <si>
    <t>NE</t>
  </si>
  <si>
    <t>ANO</t>
  </si>
  <si>
    <t>Erasmus+  2021/22</t>
  </si>
  <si>
    <t>OK - Bc. Tomáš Pruner, 
Tel.: 735 715 883,
E-mail: tpruner@rek.zcu.cz</t>
  </si>
  <si>
    <t>Univerzitní 22, 
301 00 Plzeň,
budova Fakulty strojní,
 Odbor kvalita -Oddělení koncepce celoživotního a distančního vzdělávání,
6. patro - místnost UK 609</t>
  </si>
  <si>
    <t>IO - Pavlína Bínová,  
Tel.: 37763 5712,
E-mail: binova@rek.zcu.cz</t>
  </si>
  <si>
    <t>Univerzitní 22, 
301 00 Plzeň,
International Office,
místnost UU 110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</si>
  <si>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color theme="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</si>
  <si>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Samostatná faktura</t>
  </si>
  <si>
    <r>
      <t xml:space="preserve">Toner do multifunkčního  zařízení Canon i-SENSYS MF635Cx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</si>
  <si>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multifunkčního  zařízení Canon i-SENSYS MF635Cx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</si>
  <si>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multifunkčního  zařízení Canon i-SENSYS MF635Cx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</si>
  <si>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multifunkčního  zařízení Canon i-SENSYS MF635Cx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</si>
  <si>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 xml:space="preserve">Originální toner. Výtěžnost 2 800 stran. </t>
  </si>
  <si>
    <t xml:space="preserve">Originální toner. Výtěžnost 2 200 stran. </t>
  </si>
  <si>
    <t>Originální toner. Výtěžnost 2 200 stran.</t>
  </si>
  <si>
    <r>
      <t xml:space="preserve"> 
Toner do tiskárny Canon  MF4370dn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</si>
  <si>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 toner. Výtěžnost 2 000 stran.</t>
  </si>
  <si>
    <t>Canon originální toner 045HBK, black, 2800str., 1246C002, Canon MFP 635Cx</t>
  </si>
  <si>
    <t xml:space="preserve">Canon originální toner 045HY, yellow, 2200str., 1243C002, Canon MFP 635Cx </t>
  </si>
  <si>
    <t>Canon originální toner 045HC, cyan, 2200str., 1245C002, Canon MFP 635Cx</t>
  </si>
  <si>
    <t>Canon originální toner 045HM, magenta,2200str., 1244C002, Canon MFP 635Cx</t>
  </si>
  <si>
    <t>Canon originální toner FX10, black, 2000str., 0263B002, Canon MF 4370dn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</si>
</sst>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3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7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1"/>
  <sheetViews>
    <sheetView tabSelected="1" zoomScale="85" zoomScaleNormal="85" workbookViewId="0">
      <selection activeCell="G5" sqref="G5"/>
    </sheetView>
  </sheetViews>
  <sheetFormatPr defaultRowHeight="15"/>
  <cols>
    <col min="1" max="1" width="1.42578125" bestFit="1" customWidth="1"/>
    <col min="2" max="2" width="5.7109375" bestFit="1" customWidth="1"/>
    <col min="3" max="3" width="73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4.42578125" customWidth="1"/>
    <col min="12" max="12" width="36" customWidth="1"/>
    <col min="13" max="13" width="36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>
      <c r="B1" s="107" t="s">
        <v>27</v>
      </c>
      <c r="C1" s="108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58" t="s">
        <v>36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37.5" customHeight="1" thickTop="1">
      <c r="B7" s="59">
        <v>1</v>
      </c>
      <c r="C7" s="86" t="s">
        <v>38</v>
      </c>
      <c r="D7" s="60">
        <v>1</v>
      </c>
      <c r="E7" s="61" t="s">
        <v>28</v>
      </c>
      <c r="F7" s="86" t="s">
        <v>42</v>
      </c>
      <c r="G7" s="94" t="s">
        <v>47</v>
      </c>
      <c r="H7" s="62" t="str">
        <f t="shared" ref="H7:H11" si="0">IF(P7&gt;1999,"ANO","NE")</f>
        <v>NE</v>
      </c>
      <c r="I7" s="101" t="s">
        <v>37</v>
      </c>
      <c r="J7" s="119" t="s">
        <v>29</v>
      </c>
      <c r="K7" s="122"/>
      <c r="L7" s="101" t="s">
        <v>32</v>
      </c>
      <c r="M7" s="101" t="s">
        <v>33</v>
      </c>
      <c r="N7" s="104">
        <v>21</v>
      </c>
      <c r="O7" s="63">
        <f>D7*P7</f>
        <v>1700</v>
      </c>
      <c r="P7" s="64">
        <v>1700</v>
      </c>
      <c r="Q7" s="90">
        <v>1534</v>
      </c>
      <c r="R7" s="65">
        <f>D7*Q7</f>
        <v>1534</v>
      </c>
      <c r="S7" s="66" t="str">
        <f t="shared" ref="S7" si="1">IF(ISNUMBER(Q7), IF(Q7&gt;P7,"NEVYHOVUJE","VYHOVUJE")," ")</f>
        <v>VYHOVUJE</v>
      </c>
      <c r="T7" s="98"/>
      <c r="U7" s="98" t="s">
        <v>10</v>
      </c>
    </row>
    <row r="8" spans="1:21" s="5" customFormat="1" ht="37.5" customHeight="1">
      <c r="B8" s="50">
        <v>2</v>
      </c>
      <c r="C8" s="87" t="s">
        <v>39</v>
      </c>
      <c r="D8" s="51">
        <v>1</v>
      </c>
      <c r="E8" s="52" t="s">
        <v>28</v>
      </c>
      <c r="F8" s="87" t="s">
        <v>43</v>
      </c>
      <c r="G8" s="95" t="s">
        <v>48</v>
      </c>
      <c r="H8" s="53" t="str">
        <f t="shared" si="0"/>
        <v>NE</v>
      </c>
      <c r="I8" s="125"/>
      <c r="J8" s="120"/>
      <c r="K8" s="123"/>
      <c r="L8" s="102"/>
      <c r="M8" s="102"/>
      <c r="N8" s="105"/>
      <c r="O8" s="54">
        <f t="shared" ref="O8:O11" si="2">D8*P8</f>
        <v>1600</v>
      </c>
      <c r="P8" s="55">
        <v>1600</v>
      </c>
      <c r="Q8" s="91">
        <v>1573</v>
      </c>
      <c r="R8" s="56">
        <f t="shared" ref="R8" si="3">D8*Q8</f>
        <v>1573</v>
      </c>
      <c r="S8" s="57" t="str">
        <f t="shared" ref="S8" si="4">IF(ISNUMBER(Q8), IF(Q8&gt;P8,"NEVYHOVUJE","VYHOVUJE")," ")</f>
        <v>VYHOVUJE</v>
      </c>
      <c r="T8" s="99"/>
      <c r="U8" s="99"/>
    </row>
    <row r="9" spans="1:21" s="5" customFormat="1" ht="37.5" customHeight="1">
      <c r="B9" s="50">
        <v>3</v>
      </c>
      <c r="C9" s="87" t="s">
        <v>40</v>
      </c>
      <c r="D9" s="51">
        <v>1</v>
      </c>
      <c r="E9" s="52" t="s">
        <v>28</v>
      </c>
      <c r="F9" s="87" t="s">
        <v>44</v>
      </c>
      <c r="G9" s="95" t="s">
        <v>49</v>
      </c>
      <c r="H9" s="53" t="str">
        <f t="shared" si="0"/>
        <v>NE</v>
      </c>
      <c r="I9" s="125"/>
      <c r="J9" s="120"/>
      <c r="K9" s="123"/>
      <c r="L9" s="102"/>
      <c r="M9" s="102"/>
      <c r="N9" s="105"/>
      <c r="O9" s="54">
        <f t="shared" si="2"/>
        <v>1600</v>
      </c>
      <c r="P9" s="55">
        <v>1600</v>
      </c>
      <c r="Q9" s="91">
        <v>1573</v>
      </c>
      <c r="R9" s="56">
        <f t="shared" ref="R9" si="5">D9*Q9</f>
        <v>1573</v>
      </c>
      <c r="S9" s="57" t="str">
        <f t="shared" ref="S9" si="6">IF(ISNUMBER(Q9), IF(Q9&gt;P9,"NEVYHOVUJE","VYHOVUJE")," ")</f>
        <v>VYHOVUJE</v>
      </c>
      <c r="T9" s="99"/>
      <c r="U9" s="99"/>
    </row>
    <row r="10" spans="1:21" s="5" customFormat="1" ht="37.5" customHeight="1" thickBot="1">
      <c r="B10" s="77">
        <v>4</v>
      </c>
      <c r="C10" s="88" t="s">
        <v>41</v>
      </c>
      <c r="D10" s="78">
        <v>1</v>
      </c>
      <c r="E10" s="79" t="s">
        <v>28</v>
      </c>
      <c r="F10" s="88" t="s">
        <v>44</v>
      </c>
      <c r="G10" s="96" t="s">
        <v>50</v>
      </c>
      <c r="H10" s="80" t="str">
        <f t="shared" si="0"/>
        <v>NE</v>
      </c>
      <c r="I10" s="126"/>
      <c r="J10" s="121"/>
      <c r="K10" s="124"/>
      <c r="L10" s="103"/>
      <c r="M10" s="103"/>
      <c r="N10" s="106"/>
      <c r="O10" s="81">
        <f t="shared" si="2"/>
        <v>1600</v>
      </c>
      <c r="P10" s="82">
        <v>1600</v>
      </c>
      <c r="Q10" s="92">
        <v>1573</v>
      </c>
      <c r="R10" s="83">
        <f t="shared" ref="R10" si="7">D10*Q10</f>
        <v>1573</v>
      </c>
      <c r="S10" s="84" t="str">
        <f t="shared" ref="S10" si="8">IF(ISNUMBER(Q10), IF(Q10&gt;P10,"NEVYHOVUJE","VYHOVUJE")," ")</f>
        <v>VYHOVUJE</v>
      </c>
      <c r="T10" s="100"/>
      <c r="U10" s="100"/>
    </row>
    <row r="11" spans="1:21" s="5" customFormat="1" ht="80.25" customHeight="1" thickBot="1">
      <c r="B11" s="67">
        <v>5</v>
      </c>
      <c r="C11" s="89" t="s">
        <v>45</v>
      </c>
      <c r="D11" s="68">
        <v>5</v>
      </c>
      <c r="E11" s="69" t="s">
        <v>28</v>
      </c>
      <c r="F11" s="89" t="s">
        <v>46</v>
      </c>
      <c r="G11" s="97" t="s">
        <v>51</v>
      </c>
      <c r="H11" s="70" t="str">
        <f t="shared" si="0"/>
        <v>NE</v>
      </c>
      <c r="I11" s="85" t="s">
        <v>37</v>
      </c>
      <c r="J11" s="71" t="s">
        <v>30</v>
      </c>
      <c r="K11" s="85" t="s">
        <v>31</v>
      </c>
      <c r="L11" s="85" t="s">
        <v>34</v>
      </c>
      <c r="M11" s="85" t="s">
        <v>35</v>
      </c>
      <c r="N11" s="72">
        <v>21</v>
      </c>
      <c r="O11" s="73">
        <f t="shared" si="2"/>
        <v>7500</v>
      </c>
      <c r="P11" s="74">
        <v>1500</v>
      </c>
      <c r="Q11" s="93">
        <v>1112</v>
      </c>
      <c r="R11" s="75">
        <f t="shared" ref="R11" si="9">D11*Q11</f>
        <v>5560</v>
      </c>
      <c r="S11" s="76" t="str">
        <f t="shared" ref="S11" si="10">IF(ISNUMBER(Q11), IF(Q11&gt;P11,"NEVYHOVUJE","VYHOVUJE")," ")</f>
        <v>VYHOVUJE</v>
      </c>
      <c r="T11" s="69"/>
      <c r="U11" s="69" t="s">
        <v>10</v>
      </c>
    </row>
    <row r="12" spans="1:21" ht="16.5" thickTop="1" thickBo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48"/>
      <c r="S12" s="5"/>
      <c r="T12" s="5"/>
    </row>
    <row r="13" spans="1:21" ht="60.75" customHeight="1" thickTop="1" thickBot="1">
      <c r="A13" s="5"/>
      <c r="B13" s="114" t="s">
        <v>14</v>
      </c>
      <c r="C13" s="115"/>
      <c r="D13" s="115"/>
      <c r="E13" s="115"/>
      <c r="F13" s="115"/>
      <c r="G13" s="115"/>
      <c r="H13" s="37"/>
      <c r="I13" s="27"/>
      <c r="J13" s="27"/>
      <c r="K13" s="27"/>
      <c r="L13" s="12"/>
      <c r="M13" s="12"/>
      <c r="N13" s="28"/>
      <c r="O13" s="28"/>
      <c r="P13" s="29" t="s">
        <v>11</v>
      </c>
      <c r="Q13" s="116" t="s">
        <v>12</v>
      </c>
      <c r="R13" s="117"/>
      <c r="S13" s="118"/>
      <c r="T13" s="22"/>
      <c r="U13" s="30"/>
    </row>
    <row r="14" spans="1:21" ht="33.75" customHeight="1" thickTop="1" thickBot="1">
      <c r="A14" s="5"/>
      <c r="B14" s="109" t="s">
        <v>15</v>
      </c>
      <c r="C14" s="110"/>
      <c r="D14" s="110"/>
      <c r="E14" s="110"/>
      <c r="F14" s="110"/>
      <c r="G14" s="110"/>
      <c r="H14" s="38"/>
      <c r="I14" s="31"/>
      <c r="L14" s="10"/>
      <c r="M14" s="10"/>
      <c r="N14" s="32"/>
      <c r="O14" s="32"/>
      <c r="P14" s="33">
        <f>SUM(O7:O11)</f>
        <v>14000</v>
      </c>
      <c r="Q14" s="111">
        <f>SUM(R7:R11)</f>
        <v>11813</v>
      </c>
      <c r="R14" s="112"/>
      <c r="S14" s="113"/>
      <c r="T14" s="5"/>
    </row>
    <row r="15" spans="1:21" ht="14.25" customHeight="1" thickTop="1">
      <c r="A15" s="5"/>
      <c r="B15" s="5"/>
      <c r="K15" s="5"/>
      <c r="L15" s="5"/>
      <c r="M15" s="5"/>
      <c r="P15" s="5"/>
      <c r="Q15" s="5"/>
      <c r="R15" s="5"/>
      <c r="S15" s="5"/>
      <c r="T15" s="5"/>
    </row>
    <row r="16" spans="1:21" ht="14.25" customHeight="1">
      <c r="A16" s="5"/>
      <c r="B16" s="41"/>
      <c r="K16" s="5"/>
      <c r="L16" s="5"/>
      <c r="M16" s="5"/>
      <c r="P16" s="5"/>
      <c r="Q16" s="5"/>
      <c r="R16" s="5"/>
      <c r="S16" s="5"/>
      <c r="T16" s="5"/>
    </row>
    <row r="17" spans="1:20" ht="14.25" customHeight="1">
      <c r="A17" s="5"/>
      <c r="B17" s="42"/>
      <c r="C17" s="41"/>
      <c r="K17" s="5"/>
      <c r="L17" s="5"/>
      <c r="M17" s="5"/>
      <c r="P17" s="5"/>
      <c r="Q17" s="5"/>
      <c r="R17" s="5"/>
      <c r="S17" s="5"/>
      <c r="T17" s="5"/>
    </row>
    <row r="18" spans="1:20" ht="14.25" customHeight="1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0" ht="14.25" customHeight="1">
      <c r="A20" s="5"/>
      <c r="B20" s="5"/>
      <c r="K20" s="5"/>
      <c r="L20" s="5"/>
      <c r="M20" s="5"/>
      <c r="P20" s="5"/>
      <c r="Q20" s="5"/>
      <c r="R20" s="5"/>
      <c r="S20" s="5"/>
      <c r="T20" s="5"/>
    </row>
    <row r="21" spans="1:20" ht="14.25" customHeight="1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2:20" ht="14.25" customHeight="1">
      <c r="B33" s="5"/>
      <c r="K33" s="5"/>
      <c r="L33" s="5"/>
      <c r="M33" s="5"/>
      <c r="P33" s="5"/>
      <c r="Q33" s="5"/>
      <c r="R33" s="5"/>
      <c r="S33" s="5"/>
      <c r="T33" s="5"/>
    </row>
    <row r="34" spans="2:20" ht="14.25" customHeight="1">
      <c r="B34" s="5"/>
      <c r="K34" s="5"/>
      <c r="L34" s="5"/>
      <c r="M34" s="5"/>
      <c r="P34" s="5"/>
      <c r="Q34" s="5"/>
      <c r="R34" s="5"/>
      <c r="S34" s="5"/>
      <c r="T34" s="5"/>
    </row>
    <row r="35" spans="2:20" ht="14.25" customHeight="1"/>
    <row r="36" spans="2:20" ht="14.25" customHeight="1"/>
    <row r="37" spans="2:20" ht="14.25" customHeight="1"/>
    <row r="38" spans="2:20" ht="14.25" customHeight="1"/>
    <row r="39" spans="2:20" ht="14.25" customHeight="1"/>
    <row r="40" spans="2:20" ht="14.25" customHeight="1"/>
    <row r="41" spans="2:20" ht="14.25" customHeight="1"/>
    <row r="42" spans="2:20" ht="14.25" customHeight="1"/>
    <row r="43" spans="2:20" ht="14.25" customHeight="1"/>
    <row r="44" spans="2:20" ht="14.25" customHeight="1"/>
    <row r="45" spans="2:20" ht="14.25" customHeight="1"/>
    <row r="46" spans="2:20" ht="14.25" customHeight="1"/>
    <row r="47" spans="2:20" ht="14.25" customHeight="1"/>
    <row r="48" spans="2:20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</sheetData>
  <sheetProtection algorithmName="SHA-512" hashValue="puY8Qu/2XfcY4cNFt0nv2vXqRly+wWUteSP+AqEp2XSym1Ht/yRTdA4JTr+HsRRwUjygmqI47f/ZqNaj2a8uyQ==" saltValue="JE5ESNVac0isOnE+uFql9g==" spinCount="100000" sheet="1" objects="1" scenarios="1"/>
  <mergeCells count="13">
    <mergeCell ref="B1:C1"/>
    <mergeCell ref="B14:G14"/>
    <mergeCell ref="Q14:S14"/>
    <mergeCell ref="B13:G13"/>
    <mergeCell ref="Q13:S13"/>
    <mergeCell ref="J7:J10"/>
    <mergeCell ref="K7:K10"/>
    <mergeCell ref="I7:I10"/>
    <mergeCell ref="U7:U10"/>
    <mergeCell ref="T7:T10"/>
    <mergeCell ref="L7:L10"/>
    <mergeCell ref="M7:M10"/>
    <mergeCell ref="N7:N10"/>
  </mergeCells>
  <conditionalFormatting sqref="B7:B11">
    <cfRule type="containsBlanks" dxfId="12" priority="61">
      <formula>LEN(TRIM(B7))=0</formula>
    </cfRule>
  </conditionalFormatting>
  <conditionalFormatting sqref="B7:B11">
    <cfRule type="cellIs" dxfId="11" priority="56" operator="greaterThanOrEqual">
      <formula>1</formula>
    </cfRule>
  </conditionalFormatting>
  <conditionalFormatting sqref="S7:S11">
    <cfRule type="cellIs" dxfId="10" priority="53" operator="equal">
      <formula>"VYHOVUJE"</formula>
    </cfRule>
  </conditionalFormatting>
  <conditionalFormatting sqref="S7:S11">
    <cfRule type="cellIs" dxfId="9" priority="52" operator="equal">
      <formula>"NEVYHOVUJE"</formula>
    </cfRule>
  </conditionalFormatting>
  <conditionalFormatting sqref="G7:G11 Q7:Q11">
    <cfRule type="containsBlanks" dxfId="8" priority="33">
      <formula>LEN(TRIM(G7))=0</formula>
    </cfRule>
  </conditionalFormatting>
  <conditionalFormatting sqref="G7:G11 Q7:Q11">
    <cfRule type="notContainsBlanks" dxfId="7" priority="31">
      <formula>LEN(TRIM(G7))&gt;0</formula>
    </cfRule>
  </conditionalFormatting>
  <conditionalFormatting sqref="G7:G11 Q7:Q11">
    <cfRule type="notContainsBlanks" dxfId="6" priority="30">
      <formula>LEN(TRIM(G7))&gt;0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Blanks" dxfId="4" priority="7">
      <formula>LEN(TRIM(H7))=0</formula>
    </cfRule>
  </conditionalFormatting>
  <conditionalFormatting sqref="H7:H11">
    <cfRule type="notContainsBlanks" dxfId="3" priority="8">
      <formula>LEN(TRIM(H7))&gt;0</formula>
    </cfRule>
  </conditionalFormatting>
  <conditionalFormatting sqref="H7:H1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1">
    <cfRule type="containsBlanks" dxfId="0" priority="2">
      <formula>LEN(TRIM(D8))=0</formula>
    </cfRule>
  </conditionalFormatting>
  <dataValidations count="2">
    <dataValidation type="list" showInputMessage="1" showErrorMessage="1" sqref="J7 H7:H11">
      <formula1>"ANO,NE"</formula1>
    </dataValidation>
    <dataValidation type="list" showInputMessage="1" showErrorMessage="1" sqref="E7:E11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2022-08-05T13:51:37Z</cp:lastPrinted>
  <dcterms:created xsi:type="dcterms:W3CDTF">2014-03-05T12:43:32Z</dcterms:created>
  <dcterms:modified xsi:type="dcterms:W3CDTF">2022-12-05T10:34:31Z</dcterms:modified>
</cp:coreProperties>
</file>